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3_2025년\05_소부장 기업 육성 지원사업\05_세부사업계획\02_25년 양식\"/>
    </mc:Choice>
  </mc:AlternateContent>
  <bookViews>
    <workbookView xWindow="-120" yWindow="-120" windowWidth="29040" windowHeight="15840"/>
  </bookViews>
  <sheets>
    <sheet name="양식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6" i="1" l="1"/>
  <c r="J25" i="1"/>
  <c r="K25" i="1" s="1"/>
  <c r="J24" i="1"/>
  <c r="J23" i="1"/>
  <c r="K23" i="1" s="1"/>
  <c r="J22" i="1"/>
  <c r="J21" i="1"/>
  <c r="K21" i="1" s="1"/>
  <c r="J20" i="1"/>
  <c r="J19" i="1"/>
  <c r="K19" i="1" s="1"/>
  <c r="J18" i="1"/>
  <c r="J17" i="1"/>
  <c r="K17" i="1" s="1"/>
  <c r="J16" i="1"/>
  <c r="J15" i="1"/>
  <c r="K15" i="1" s="1"/>
  <c r="J14" i="1"/>
  <c r="J13" i="1"/>
  <c r="K13" i="1" s="1"/>
  <c r="J12" i="1"/>
  <c r="J11" i="1"/>
  <c r="K11" i="1" s="1"/>
  <c r="J10" i="1"/>
  <c r="J9" i="1"/>
  <c r="K9" i="1" s="1"/>
  <c r="J8" i="1"/>
  <c r="J7" i="1"/>
  <c r="K7" i="1" s="1"/>
  <c r="J6" i="1"/>
  <c r="J5" i="1"/>
  <c r="K5" i="1" s="1"/>
  <c r="J4" i="1"/>
  <c r="L20" i="1" l="1"/>
  <c r="L4" i="1"/>
  <c r="L12" i="1"/>
  <c r="L8" i="1"/>
  <c r="L5" i="1"/>
  <c r="L7" i="1"/>
  <c r="L9" i="1"/>
  <c r="L11" i="1"/>
  <c r="L13" i="1"/>
  <c r="L15" i="1"/>
  <c r="L17" i="1"/>
  <c r="L19" i="1"/>
  <c r="L21" i="1"/>
  <c r="L23" i="1"/>
  <c r="L25" i="1"/>
  <c r="J26" i="1"/>
  <c r="G28" i="1" s="1"/>
  <c r="K4" i="1"/>
  <c r="K6" i="1"/>
  <c r="L6" i="1" s="1"/>
  <c r="K8" i="1"/>
  <c r="K10" i="1"/>
  <c r="L10" i="1" s="1"/>
  <c r="K12" i="1"/>
  <c r="K14" i="1"/>
  <c r="L14" i="1" s="1"/>
  <c r="K16" i="1"/>
  <c r="L16" i="1" s="1"/>
  <c r="K18" i="1"/>
  <c r="L18" i="1" s="1"/>
  <c r="K20" i="1"/>
  <c r="K22" i="1"/>
  <c r="L22" i="1" s="1"/>
  <c r="K24" i="1"/>
  <c r="L24" i="1" s="1"/>
  <c r="K26" i="1" l="1"/>
  <c r="L26" i="1"/>
</calcChain>
</file>

<file path=xl/sharedStrings.xml><?xml version="1.0" encoding="utf-8"?>
<sst xmlns="http://schemas.openxmlformats.org/spreadsheetml/2006/main" count="166" uniqueCount="92">
  <si>
    <t>기업명 : 소부장솔루션㈜</t>
    <phoneticPr fontId="2" type="noConversion"/>
  </si>
  <si>
    <t>구분</t>
    <phoneticPr fontId="2" type="noConversion"/>
  </si>
  <si>
    <t>세부항목</t>
    <phoneticPr fontId="2" type="noConversion"/>
  </si>
  <si>
    <t>담당자명</t>
    <phoneticPr fontId="2" type="noConversion"/>
  </si>
  <si>
    <t>직함</t>
    <phoneticPr fontId="2" type="noConversion"/>
  </si>
  <si>
    <t>전화번호</t>
    <phoneticPr fontId="2" type="noConversion"/>
  </si>
  <si>
    <t>품명</t>
    <phoneticPr fontId="2" type="noConversion"/>
  </si>
  <si>
    <t>단위</t>
    <phoneticPr fontId="2" type="noConversion"/>
  </si>
  <si>
    <t>수량</t>
    <phoneticPr fontId="2" type="noConversion"/>
  </si>
  <si>
    <t>단가</t>
    <phoneticPr fontId="2" type="noConversion"/>
  </si>
  <si>
    <t>금액</t>
    <phoneticPr fontId="2" type="noConversion"/>
  </si>
  <si>
    <t>도지원금(70%)</t>
    <phoneticPr fontId="2" type="noConversion"/>
  </si>
  <si>
    <t>자부담(30%)</t>
    <phoneticPr fontId="2" type="noConversion"/>
  </si>
  <si>
    <t>시제품개발</t>
    <phoneticPr fontId="2" type="noConversion"/>
  </si>
  <si>
    <t>회</t>
    <phoneticPr fontId="2" type="noConversion"/>
  </si>
  <si>
    <t>시제품개발</t>
    <phoneticPr fontId="2" type="noConversion"/>
  </si>
  <si>
    <t>회</t>
    <phoneticPr fontId="2" type="noConversion"/>
  </si>
  <si>
    <t>micro stepping motor</t>
    <phoneticPr fontId="2" type="noConversion"/>
  </si>
  <si>
    <t>Auto Focus micro stepping motor</t>
    <phoneticPr fontId="2" type="noConversion"/>
  </si>
  <si>
    <t>blue filter</t>
    <phoneticPr fontId="2" type="noConversion"/>
  </si>
  <si>
    <t>platform system</t>
    <phoneticPr fontId="2" type="noConversion"/>
  </si>
  <si>
    <t>set</t>
    <phoneticPr fontId="2" type="noConversion"/>
  </si>
  <si>
    <t>motor drive</t>
    <phoneticPr fontId="2" type="noConversion"/>
  </si>
  <si>
    <t>회/tray</t>
    <phoneticPr fontId="2" type="noConversion"/>
  </si>
  <si>
    <t>image sensor</t>
    <phoneticPr fontId="2" type="noConversion"/>
  </si>
  <si>
    <t>회/tray</t>
    <phoneticPr fontId="2" type="noConversion"/>
  </si>
  <si>
    <t>부장</t>
    <phoneticPr fontId="2" type="noConversion"/>
  </si>
  <si>
    <t>sensor board main board etc, pcb</t>
    <phoneticPr fontId="2" type="noConversion"/>
  </si>
  <si>
    <t>process</t>
    <phoneticPr fontId="2" type="noConversion"/>
  </si>
  <si>
    <t>Flexble PCB</t>
    <phoneticPr fontId="2" type="noConversion"/>
  </si>
  <si>
    <t>Camera controller</t>
    <phoneticPr fontId="2" type="noConversion"/>
  </si>
  <si>
    <t>잡자재</t>
    <phoneticPr fontId="2" type="noConversion"/>
  </si>
  <si>
    <t>set</t>
    <phoneticPr fontId="2" type="noConversion"/>
  </si>
  <si>
    <t>홍보강화</t>
    <phoneticPr fontId="2" type="noConversion"/>
  </si>
  <si>
    <t>홍보동영상 제작</t>
    <phoneticPr fontId="2" type="noConversion"/>
  </si>
  <si>
    <t>식</t>
    <phoneticPr fontId="2" type="noConversion"/>
  </si>
  <si>
    <t>제품규격인증</t>
    <phoneticPr fontId="2" type="noConversion"/>
  </si>
  <si>
    <t>공인시험인증</t>
    <phoneticPr fontId="2" type="noConversion"/>
  </si>
  <si>
    <t>건</t>
    <phoneticPr fontId="2" type="noConversion"/>
  </si>
  <si>
    <t>지식재산권</t>
    <phoneticPr fontId="2" type="noConversion"/>
  </si>
  <si>
    <t>지식재산권 출원</t>
    <phoneticPr fontId="2" type="noConversion"/>
  </si>
  <si>
    <t>SW Licence</t>
    <phoneticPr fontId="2" type="noConversion"/>
  </si>
  <si>
    <t>솔리드웍스 SW</t>
    <phoneticPr fontId="2" type="noConversion"/>
  </si>
  <si>
    <t>식</t>
    <phoneticPr fontId="2" type="noConversion"/>
  </si>
  <si>
    <t>필수</t>
    <phoneticPr fontId="2" type="noConversion"/>
  </si>
  <si>
    <t>이행보증보험</t>
    <phoneticPr fontId="2" type="noConversion"/>
  </si>
  <si>
    <t>위탁회계정산</t>
    <phoneticPr fontId="2" type="noConversion"/>
  </si>
  <si>
    <t>합계</t>
    <phoneticPr fontId="2" type="noConversion"/>
  </si>
  <si>
    <t>시제품 제작비율</t>
    <phoneticPr fontId="2" type="noConversion"/>
  </si>
  <si>
    <t>010-1234-1234</t>
    <phoneticPr fontId="2" type="noConversion"/>
  </si>
  <si>
    <t>구본무</t>
    <phoneticPr fontId="2" type="noConversion"/>
  </si>
  <si>
    <t>대표</t>
    <phoneticPr fontId="2" type="noConversion"/>
  </si>
  <si>
    <t>02-1234-1234</t>
    <phoneticPr fontId="2" type="noConversion"/>
  </si>
  <si>
    <t>PTICS 일본</t>
    <phoneticPr fontId="2" type="noConversion"/>
  </si>
  <si>
    <t>TOKYO MICRO</t>
    <phoneticPr fontId="2" type="noConversion"/>
  </si>
  <si>
    <t>홍길동</t>
    <phoneticPr fontId="2" type="noConversion"/>
  </si>
  <si>
    <t>과장</t>
    <phoneticPr fontId="2" type="noConversion"/>
  </si>
  <si>
    <t>031-259-7777</t>
    <phoneticPr fontId="2" type="noConversion"/>
  </si>
  <si>
    <t>ZHOU 미국</t>
    <phoneticPr fontId="2" type="noConversion"/>
  </si>
  <si>
    <t>성음산업</t>
    <phoneticPr fontId="2" type="noConversion"/>
  </si>
  <si>
    <t>한국전자</t>
    <phoneticPr fontId="2" type="noConversion"/>
  </si>
  <si>
    <t>레스스톤</t>
    <phoneticPr fontId="2" type="noConversion"/>
  </si>
  <si>
    <t>이순신</t>
    <phoneticPr fontId="2" type="noConversion"/>
  </si>
  <si>
    <t>부장</t>
    <phoneticPr fontId="2" type="noConversion"/>
  </si>
  <si>
    <t>010-1234-9876</t>
    <phoneticPr fontId="2" type="noConversion"/>
  </si>
  <si>
    <t>맥스</t>
    <phoneticPr fontId="2" type="noConversion"/>
  </si>
  <si>
    <t>첨단테크닉</t>
    <phoneticPr fontId="2" type="noConversion"/>
  </si>
  <si>
    <t>3D 솔루션</t>
    <phoneticPr fontId="2" type="noConversion"/>
  </si>
  <si>
    <t>판교철물점</t>
    <phoneticPr fontId="2" type="noConversion"/>
  </si>
  <si>
    <t>영상클래식</t>
    <phoneticPr fontId="2" type="noConversion"/>
  </si>
  <si>
    <t>한국인증센터</t>
    <phoneticPr fontId="2" type="noConversion"/>
  </si>
  <si>
    <t>강남특허법인</t>
    <phoneticPr fontId="2" type="noConversion"/>
  </si>
  <si>
    <t>코스모솔루션</t>
    <phoneticPr fontId="2" type="noConversion"/>
  </si>
  <si>
    <t>리니어 모터</t>
    <phoneticPr fontId="2" type="noConversion"/>
  </si>
  <si>
    <t>고배율 광학 렌즈</t>
    <phoneticPr fontId="2" type="noConversion"/>
  </si>
  <si>
    <t>개</t>
    <phoneticPr fontId="2" type="noConversion"/>
  </si>
  <si>
    <t>삼성금형</t>
    <phoneticPr fontId="2" type="noConversion"/>
  </si>
  <si>
    <t>한국용접</t>
    <phoneticPr fontId="2" type="noConversion"/>
  </si>
  <si>
    <t>정주영</t>
    <phoneticPr fontId="2" type="noConversion"/>
  </si>
  <si>
    <t>대표</t>
    <phoneticPr fontId="2" type="noConversion"/>
  </si>
  <si>
    <t>김좌진</t>
    <phoneticPr fontId="2" type="noConversion"/>
  </si>
  <si>
    <t>금성산업</t>
    <phoneticPr fontId="2" type="noConversion"/>
  </si>
  <si>
    <t>한국정밀</t>
    <phoneticPr fontId="2" type="noConversion"/>
  </si>
  <si>
    <t>표면 연마 및 가공</t>
    <phoneticPr fontId="2" type="noConversion"/>
  </si>
  <si>
    <t>건</t>
    <phoneticPr fontId="2" type="noConversion"/>
  </si>
  <si>
    <t>시제품 절단 및 용접, 제작</t>
    <phoneticPr fontId="2" type="noConversion"/>
  </si>
  <si>
    <t>금형 가공 및 제작</t>
    <phoneticPr fontId="2" type="noConversion"/>
  </si>
  <si>
    <t>비 고</t>
    <phoneticPr fontId="2" type="noConversion"/>
  </si>
  <si>
    <r>
      <t>사업비 내역</t>
    </r>
    <r>
      <rPr>
        <sz val="10"/>
        <color rgb="FFFF0000"/>
        <rFont val="맑은 고딕"/>
        <family val="3"/>
        <charset val="129"/>
        <scheme val="minor"/>
      </rPr>
      <t>(부가세 제외)</t>
    </r>
    <phoneticPr fontId="2" type="noConversion"/>
  </si>
  <si>
    <r>
      <rPr>
        <sz val="10"/>
        <color theme="1"/>
        <rFont val="맑은 고딕"/>
        <family val="3"/>
        <charset val="129"/>
        <scheme val="minor"/>
      </rPr>
      <t xml:space="preserve">※ 파란색으로 표시된 </t>
    </r>
    <r>
      <rPr>
        <sz val="10"/>
        <color rgb="FF00B0F0"/>
        <rFont val="맑은 고딕"/>
        <family val="2"/>
        <charset val="129"/>
        <scheme val="minor"/>
      </rPr>
      <t>"구입처(용역사, 견적서 발행처)"</t>
    </r>
    <r>
      <rPr>
        <sz val="10"/>
        <color theme="1"/>
        <rFont val="맑은 고딕"/>
        <family val="3"/>
        <charset val="129"/>
        <scheme val="minor"/>
      </rPr>
      <t xml:space="preserve">는 추후 서류심사를 통과한 후 </t>
    </r>
    <r>
      <rPr>
        <sz val="10"/>
        <color rgb="FF00B0F0"/>
        <rFont val="맑은 고딕"/>
        <family val="3"/>
        <charset val="129"/>
        <scheme val="minor"/>
      </rPr>
      <t>발표평가 대상으로 선정된 기업</t>
    </r>
    <r>
      <rPr>
        <sz val="10"/>
        <color theme="1"/>
        <rFont val="맑은 고딕"/>
        <family val="3"/>
        <charset val="129"/>
        <scheme val="minor"/>
      </rPr>
      <t xml:space="preserve">에 한해서 추후 작성 필요 </t>
    </r>
    <phoneticPr fontId="2" type="noConversion"/>
  </si>
  <si>
    <t>업체명</t>
    <phoneticPr fontId="2" type="noConversion"/>
  </si>
  <si>
    <r>
      <t>구입처</t>
    </r>
    <r>
      <rPr>
        <sz val="10"/>
        <color rgb="FF00B0F0"/>
        <rFont val="맑은 고딕"/>
        <family val="3"/>
        <charset val="129"/>
        <scheme val="minor"/>
      </rPr>
      <t>(용역사, 견적서 발행처)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</si>
</sst>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맑은 고딕"/>
      <family val="2"/>
      <charset val="129"/>
      <scheme val="minor"/>
    </font>
    <font>
      <sz val="11"/>
      <color theme="1"/>
      <name val="휴먼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rgb="FF00B0F0"/>
      <name val="맑은 고딕"/>
      <family val="2"/>
      <charset val="129"/>
      <scheme val="minor"/>
    </font>
    <font>
      <sz val="11"/>
      <color rgb="FF00B0F0"/>
      <name val="맑은 고딕"/>
      <family val="3"/>
      <charset val="129"/>
      <scheme val="minor"/>
    </font>
    <font>
      <sz val="10"/>
      <color rgb="FF00B0F0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00B0F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" fontId="0" fillId="0" borderId="4" xfId="0" applyNumberForma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7" fillId="0" borderId="0" xfId="1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view="pageBreakPreview" zoomScaleNormal="100" zoomScaleSheetLayoutView="100" workbookViewId="0">
      <selection activeCell="E7" sqref="E7"/>
    </sheetView>
  </sheetViews>
  <sheetFormatPr defaultRowHeight="14.25"/>
  <cols>
    <col min="1" max="1" width="14" style="1" customWidth="1"/>
    <col min="2" max="2" width="14.875" style="1" bestFit="1" customWidth="1"/>
    <col min="3" max="3" width="9" style="1"/>
    <col min="4" max="4" width="5.25" style="1" bestFit="1" customWidth="1"/>
    <col min="5" max="5" width="14.375" style="1" bestFit="1" customWidth="1"/>
    <col min="6" max="6" width="32.5" style="1" bestFit="1" customWidth="1"/>
    <col min="7" max="7" width="7.25" style="1" bestFit="1" customWidth="1"/>
    <col min="8" max="8" width="5.25" style="1" bestFit="1" customWidth="1"/>
    <col min="9" max="9" width="10.25" style="1" bestFit="1" customWidth="1"/>
    <col min="10" max="10" width="13.125" style="1" bestFit="1" customWidth="1"/>
    <col min="11" max="11" width="14.25" style="1" bestFit="1" customWidth="1"/>
    <col min="12" max="12" width="12.25" style="1" bestFit="1" customWidth="1"/>
    <col min="13" max="13" width="11" style="1" bestFit="1" customWidth="1"/>
    <col min="14" max="16384" width="9" style="1"/>
  </cols>
  <sheetData>
    <row r="1" spans="1:13" ht="16.5">
      <c r="A1" s="22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</row>
    <row r="2" spans="1:13" ht="16.5">
      <c r="A2" s="32" t="s">
        <v>1</v>
      </c>
      <c r="B2" s="37" t="s">
        <v>91</v>
      </c>
      <c r="C2" s="38"/>
      <c r="D2" s="38"/>
      <c r="E2" s="38"/>
      <c r="F2" s="32" t="s">
        <v>2</v>
      </c>
      <c r="G2" s="32"/>
      <c r="H2" s="32"/>
      <c r="I2" s="32"/>
      <c r="J2" s="32" t="s">
        <v>88</v>
      </c>
      <c r="K2" s="32"/>
      <c r="L2" s="32"/>
      <c r="M2" s="33" t="s">
        <v>87</v>
      </c>
    </row>
    <row r="3" spans="1:13" ht="16.5">
      <c r="A3" s="36"/>
      <c r="B3" s="21" t="s">
        <v>90</v>
      </c>
      <c r="C3" s="21" t="s">
        <v>3</v>
      </c>
      <c r="D3" s="21" t="s">
        <v>4</v>
      </c>
      <c r="E3" s="21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5" t="s">
        <v>10</v>
      </c>
      <c r="K3" s="4" t="s">
        <v>11</v>
      </c>
      <c r="L3" s="4" t="s">
        <v>12</v>
      </c>
      <c r="M3" s="34"/>
    </row>
    <row r="4" spans="1:13" ht="16.5">
      <c r="A4" s="6" t="s">
        <v>13</v>
      </c>
      <c r="B4" s="24" t="s">
        <v>76</v>
      </c>
      <c r="C4" s="24" t="s">
        <v>78</v>
      </c>
      <c r="D4" s="24" t="s">
        <v>79</v>
      </c>
      <c r="E4" s="24" t="s">
        <v>49</v>
      </c>
      <c r="F4" s="7" t="s">
        <v>86</v>
      </c>
      <c r="G4" s="6" t="s">
        <v>43</v>
      </c>
      <c r="H4" s="6">
        <v>1</v>
      </c>
      <c r="I4" s="8">
        <v>5000000</v>
      </c>
      <c r="J4" s="9">
        <f t="shared" ref="J4:J25" si="0">H4*I4</f>
        <v>5000000</v>
      </c>
      <c r="K4" s="10">
        <f>J4*0.7</f>
        <v>3500000</v>
      </c>
      <c r="L4" s="10">
        <f t="shared" ref="L4:L25" si="1">J4-K4</f>
        <v>1500000</v>
      </c>
      <c r="M4" s="26"/>
    </row>
    <row r="5" spans="1:13" ht="16.5">
      <c r="A5" s="11" t="s">
        <v>15</v>
      </c>
      <c r="B5" s="24" t="s">
        <v>77</v>
      </c>
      <c r="C5" s="24" t="s">
        <v>80</v>
      </c>
      <c r="D5" s="24" t="s">
        <v>26</v>
      </c>
      <c r="E5" s="24" t="s">
        <v>49</v>
      </c>
      <c r="F5" s="12" t="s">
        <v>85</v>
      </c>
      <c r="G5" s="11" t="s">
        <v>43</v>
      </c>
      <c r="H5" s="11">
        <v>100</v>
      </c>
      <c r="I5" s="13">
        <v>50000</v>
      </c>
      <c r="J5" s="14">
        <f t="shared" si="0"/>
        <v>5000000</v>
      </c>
      <c r="K5" s="15">
        <f t="shared" ref="K5:K25" si="2">J5*0.7</f>
        <v>3500000</v>
      </c>
      <c r="L5" s="15">
        <f t="shared" si="1"/>
        <v>1500000</v>
      </c>
      <c r="M5" s="26"/>
    </row>
    <row r="6" spans="1:13" ht="16.5">
      <c r="A6" s="11" t="s">
        <v>15</v>
      </c>
      <c r="B6" s="24" t="s">
        <v>81</v>
      </c>
      <c r="C6" s="24" t="s">
        <v>50</v>
      </c>
      <c r="D6" s="24" t="s">
        <v>51</v>
      </c>
      <c r="E6" s="24" t="s">
        <v>52</v>
      </c>
      <c r="F6" s="12" t="s">
        <v>73</v>
      </c>
      <c r="G6" s="11" t="s">
        <v>75</v>
      </c>
      <c r="H6" s="11">
        <v>1</v>
      </c>
      <c r="I6" s="13">
        <v>1000000</v>
      </c>
      <c r="J6" s="14">
        <f t="shared" si="0"/>
        <v>1000000</v>
      </c>
      <c r="K6" s="15">
        <f t="shared" si="2"/>
        <v>700000</v>
      </c>
      <c r="L6" s="15">
        <f t="shared" si="1"/>
        <v>300000</v>
      </c>
      <c r="M6" s="27"/>
    </row>
    <row r="7" spans="1:13" ht="16.5">
      <c r="A7" s="11" t="s">
        <v>15</v>
      </c>
      <c r="B7" s="24" t="s">
        <v>53</v>
      </c>
      <c r="C7" s="24" t="s">
        <v>80</v>
      </c>
      <c r="D7" s="24" t="s">
        <v>26</v>
      </c>
      <c r="E7" s="24" t="s">
        <v>49</v>
      </c>
      <c r="F7" s="12" t="s">
        <v>74</v>
      </c>
      <c r="G7" s="11" t="s">
        <v>14</v>
      </c>
      <c r="H7" s="11">
        <v>101</v>
      </c>
      <c r="I7" s="13">
        <v>30000</v>
      </c>
      <c r="J7" s="14">
        <f t="shared" si="0"/>
        <v>3030000</v>
      </c>
      <c r="K7" s="15">
        <f t="shared" si="2"/>
        <v>2121000</v>
      </c>
      <c r="L7" s="15">
        <f t="shared" si="1"/>
        <v>909000</v>
      </c>
      <c r="M7" s="27"/>
    </row>
    <row r="8" spans="1:13" ht="16.5">
      <c r="A8" s="11" t="s">
        <v>15</v>
      </c>
      <c r="B8" s="24" t="s">
        <v>82</v>
      </c>
      <c r="C8" s="24" t="s">
        <v>50</v>
      </c>
      <c r="D8" s="24" t="s">
        <v>51</v>
      </c>
      <c r="E8" s="24" t="s">
        <v>52</v>
      </c>
      <c r="F8" s="12" t="s">
        <v>83</v>
      </c>
      <c r="G8" s="11" t="s">
        <v>84</v>
      </c>
      <c r="H8" s="11">
        <v>1</v>
      </c>
      <c r="I8" s="13">
        <v>500000</v>
      </c>
      <c r="J8" s="14">
        <f t="shared" si="0"/>
        <v>500000</v>
      </c>
      <c r="K8" s="15">
        <f t="shared" si="2"/>
        <v>350000</v>
      </c>
      <c r="L8" s="15">
        <f t="shared" si="1"/>
        <v>150000</v>
      </c>
      <c r="M8" s="27"/>
    </row>
    <row r="9" spans="1:13" ht="16.5">
      <c r="A9" s="11" t="s">
        <v>15</v>
      </c>
      <c r="B9" s="24" t="s">
        <v>54</v>
      </c>
      <c r="C9" s="24" t="s">
        <v>55</v>
      </c>
      <c r="D9" s="24" t="s">
        <v>56</v>
      </c>
      <c r="E9" s="24" t="s">
        <v>57</v>
      </c>
      <c r="F9" s="12" t="s">
        <v>17</v>
      </c>
      <c r="G9" s="11" t="s">
        <v>16</v>
      </c>
      <c r="H9" s="11">
        <v>100</v>
      </c>
      <c r="I9" s="13">
        <v>150000</v>
      </c>
      <c r="J9" s="14">
        <f t="shared" si="0"/>
        <v>15000000</v>
      </c>
      <c r="K9" s="15">
        <f t="shared" si="2"/>
        <v>10500000</v>
      </c>
      <c r="L9" s="15">
        <f t="shared" si="1"/>
        <v>4500000</v>
      </c>
      <c r="M9" s="26"/>
    </row>
    <row r="10" spans="1:13" ht="16.5">
      <c r="A10" s="11" t="s">
        <v>15</v>
      </c>
      <c r="B10" s="24" t="s">
        <v>54</v>
      </c>
      <c r="C10" s="24" t="s">
        <v>55</v>
      </c>
      <c r="D10" s="24" t="s">
        <v>56</v>
      </c>
      <c r="E10" s="24" t="s">
        <v>57</v>
      </c>
      <c r="F10" s="12" t="s">
        <v>18</v>
      </c>
      <c r="G10" s="11" t="s">
        <v>16</v>
      </c>
      <c r="H10" s="11">
        <v>100</v>
      </c>
      <c r="I10" s="13">
        <v>200000</v>
      </c>
      <c r="J10" s="14">
        <f t="shared" si="0"/>
        <v>20000000</v>
      </c>
      <c r="K10" s="15">
        <f t="shared" si="2"/>
        <v>14000000</v>
      </c>
      <c r="L10" s="15">
        <f t="shared" si="1"/>
        <v>6000000</v>
      </c>
      <c r="M10" s="26"/>
    </row>
    <row r="11" spans="1:13" ht="16.5">
      <c r="A11" s="11" t="s">
        <v>15</v>
      </c>
      <c r="B11" s="24" t="s">
        <v>58</v>
      </c>
      <c r="C11" s="24" t="s">
        <v>80</v>
      </c>
      <c r="D11" s="24" t="s">
        <v>26</v>
      </c>
      <c r="E11" s="24" t="s">
        <v>49</v>
      </c>
      <c r="F11" s="12" t="s">
        <v>19</v>
      </c>
      <c r="G11" s="11" t="s">
        <v>16</v>
      </c>
      <c r="H11" s="11">
        <v>1</v>
      </c>
      <c r="I11" s="13">
        <v>600000</v>
      </c>
      <c r="J11" s="14">
        <f t="shared" si="0"/>
        <v>600000</v>
      </c>
      <c r="K11" s="15">
        <f t="shared" si="2"/>
        <v>420000</v>
      </c>
      <c r="L11" s="15">
        <f t="shared" si="1"/>
        <v>180000</v>
      </c>
      <c r="M11" s="27"/>
    </row>
    <row r="12" spans="1:13" ht="16.5">
      <c r="A12" s="11" t="s">
        <v>13</v>
      </c>
      <c r="B12" s="24" t="s">
        <v>59</v>
      </c>
      <c r="C12" s="24" t="s">
        <v>50</v>
      </c>
      <c r="D12" s="24" t="s">
        <v>51</v>
      </c>
      <c r="E12" s="24" t="s">
        <v>52</v>
      </c>
      <c r="F12" s="12" t="s">
        <v>20</v>
      </c>
      <c r="G12" s="11" t="s">
        <v>21</v>
      </c>
      <c r="H12" s="11">
        <v>1</v>
      </c>
      <c r="I12" s="13">
        <v>5000000</v>
      </c>
      <c r="J12" s="14">
        <f t="shared" si="0"/>
        <v>5000000</v>
      </c>
      <c r="K12" s="15">
        <f t="shared" si="2"/>
        <v>3500000</v>
      </c>
      <c r="L12" s="15">
        <f t="shared" si="1"/>
        <v>1500000</v>
      </c>
      <c r="M12" s="27"/>
    </row>
    <row r="13" spans="1:13" ht="16.5">
      <c r="A13" s="11" t="s">
        <v>13</v>
      </c>
      <c r="B13" s="24" t="s">
        <v>60</v>
      </c>
      <c r="C13" s="24" t="s">
        <v>80</v>
      </c>
      <c r="D13" s="24" t="s">
        <v>26</v>
      </c>
      <c r="E13" s="24" t="s">
        <v>49</v>
      </c>
      <c r="F13" s="12" t="s">
        <v>22</v>
      </c>
      <c r="G13" s="11" t="s">
        <v>23</v>
      </c>
      <c r="H13" s="11">
        <v>1</v>
      </c>
      <c r="I13" s="16">
        <v>20000000</v>
      </c>
      <c r="J13" s="14">
        <f t="shared" si="0"/>
        <v>20000000</v>
      </c>
      <c r="K13" s="15">
        <f t="shared" si="2"/>
        <v>14000000</v>
      </c>
      <c r="L13" s="15">
        <f t="shared" si="1"/>
        <v>6000000</v>
      </c>
      <c r="M13" s="26"/>
    </row>
    <row r="14" spans="1:13" ht="16.5">
      <c r="A14" s="11" t="s">
        <v>13</v>
      </c>
      <c r="B14" s="24" t="s">
        <v>61</v>
      </c>
      <c r="C14" s="24" t="s">
        <v>62</v>
      </c>
      <c r="D14" s="24" t="s">
        <v>63</v>
      </c>
      <c r="E14" s="24" t="s">
        <v>64</v>
      </c>
      <c r="F14" s="12" t="s">
        <v>24</v>
      </c>
      <c r="G14" s="11" t="s">
        <v>25</v>
      </c>
      <c r="H14" s="11">
        <v>46</v>
      </c>
      <c r="I14" s="16">
        <v>60000</v>
      </c>
      <c r="J14" s="14">
        <f t="shared" si="0"/>
        <v>2760000</v>
      </c>
      <c r="K14" s="15">
        <f>J14*0.7-5000</f>
        <v>1926999.9999999998</v>
      </c>
      <c r="L14" s="15">
        <f t="shared" si="1"/>
        <v>833000.00000000023</v>
      </c>
      <c r="M14" s="27"/>
    </row>
    <row r="15" spans="1:13" ht="16.5">
      <c r="A15" s="11" t="s">
        <v>15</v>
      </c>
      <c r="B15" s="24" t="s">
        <v>61</v>
      </c>
      <c r="C15" s="24" t="s">
        <v>62</v>
      </c>
      <c r="D15" s="24" t="s">
        <v>63</v>
      </c>
      <c r="E15" s="24" t="s">
        <v>64</v>
      </c>
      <c r="F15" s="12" t="s">
        <v>27</v>
      </c>
      <c r="G15" s="11" t="s">
        <v>21</v>
      </c>
      <c r="H15" s="11">
        <v>2</v>
      </c>
      <c r="I15" s="16">
        <v>3000000</v>
      </c>
      <c r="J15" s="14">
        <f t="shared" si="0"/>
        <v>6000000</v>
      </c>
      <c r="K15" s="15">
        <f t="shared" ref="K15" si="3">J15*0.7</f>
        <v>4200000</v>
      </c>
      <c r="L15" s="15">
        <f t="shared" si="1"/>
        <v>1800000</v>
      </c>
      <c r="M15" s="27"/>
    </row>
    <row r="16" spans="1:13" ht="16.5">
      <c r="A16" s="11" t="s">
        <v>15</v>
      </c>
      <c r="B16" s="24" t="s">
        <v>65</v>
      </c>
      <c r="C16" s="24" t="s">
        <v>80</v>
      </c>
      <c r="D16" s="24" t="s">
        <v>26</v>
      </c>
      <c r="E16" s="24" t="s">
        <v>49</v>
      </c>
      <c r="F16" s="11" t="s">
        <v>28</v>
      </c>
      <c r="G16" s="11" t="s">
        <v>23</v>
      </c>
      <c r="H16" s="11">
        <v>9</v>
      </c>
      <c r="I16" s="16">
        <v>10000</v>
      </c>
      <c r="J16" s="14">
        <f t="shared" si="0"/>
        <v>90000</v>
      </c>
      <c r="K16" s="15">
        <f t="shared" si="2"/>
        <v>62999.999999999993</v>
      </c>
      <c r="L16" s="15">
        <f t="shared" si="1"/>
        <v>27000.000000000007</v>
      </c>
      <c r="M16" s="27"/>
    </row>
    <row r="17" spans="1:13" ht="16.5">
      <c r="A17" s="11" t="s">
        <v>13</v>
      </c>
      <c r="B17" s="24" t="s">
        <v>66</v>
      </c>
      <c r="C17" s="24" t="s">
        <v>50</v>
      </c>
      <c r="D17" s="24" t="s">
        <v>51</v>
      </c>
      <c r="E17" s="24" t="s">
        <v>52</v>
      </c>
      <c r="F17" s="12" t="s">
        <v>29</v>
      </c>
      <c r="G17" s="11" t="s">
        <v>14</v>
      </c>
      <c r="H17" s="11">
        <v>1</v>
      </c>
      <c r="I17" s="16">
        <v>180000</v>
      </c>
      <c r="J17" s="14">
        <f t="shared" si="0"/>
        <v>180000</v>
      </c>
      <c r="K17" s="15">
        <f t="shared" si="2"/>
        <v>125999.99999999999</v>
      </c>
      <c r="L17" s="15">
        <f t="shared" si="1"/>
        <v>54000.000000000015</v>
      </c>
      <c r="M17" s="27"/>
    </row>
    <row r="18" spans="1:13" ht="16.5">
      <c r="A18" s="11" t="s">
        <v>15</v>
      </c>
      <c r="B18" s="24" t="s">
        <v>67</v>
      </c>
      <c r="C18" s="24" t="s">
        <v>55</v>
      </c>
      <c r="D18" s="24" t="s">
        <v>56</v>
      </c>
      <c r="E18" s="24" t="s">
        <v>57</v>
      </c>
      <c r="F18" s="12" t="s">
        <v>30</v>
      </c>
      <c r="G18" s="11" t="s">
        <v>21</v>
      </c>
      <c r="H18" s="11">
        <v>1</v>
      </c>
      <c r="I18" s="16">
        <v>190000</v>
      </c>
      <c r="J18" s="14">
        <f t="shared" si="0"/>
        <v>190000</v>
      </c>
      <c r="K18" s="15">
        <f t="shared" si="2"/>
        <v>133000</v>
      </c>
      <c r="L18" s="15">
        <f t="shared" si="1"/>
        <v>57000</v>
      </c>
      <c r="M18" s="27"/>
    </row>
    <row r="19" spans="1:13" ht="16.5">
      <c r="A19" s="11" t="s">
        <v>13</v>
      </c>
      <c r="B19" s="24" t="s">
        <v>68</v>
      </c>
      <c r="C19" s="24" t="s">
        <v>80</v>
      </c>
      <c r="D19" s="24" t="s">
        <v>26</v>
      </c>
      <c r="E19" s="24" t="s">
        <v>49</v>
      </c>
      <c r="F19" s="12" t="s">
        <v>31</v>
      </c>
      <c r="G19" s="11" t="s">
        <v>32</v>
      </c>
      <c r="H19" s="11">
        <v>1</v>
      </c>
      <c r="I19" s="16">
        <v>500000</v>
      </c>
      <c r="J19" s="14">
        <f>H19*I19</f>
        <v>500000</v>
      </c>
      <c r="K19" s="15">
        <f t="shared" si="2"/>
        <v>350000</v>
      </c>
      <c r="L19" s="15">
        <f t="shared" si="1"/>
        <v>150000</v>
      </c>
      <c r="M19" s="27"/>
    </row>
    <row r="20" spans="1:13" ht="16.5">
      <c r="A20" s="12" t="s">
        <v>33</v>
      </c>
      <c r="B20" s="24" t="s">
        <v>69</v>
      </c>
      <c r="C20" s="24" t="s">
        <v>50</v>
      </c>
      <c r="D20" s="24" t="s">
        <v>51</v>
      </c>
      <c r="E20" s="24" t="s">
        <v>52</v>
      </c>
      <c r="F20" s="12" t="s">
        <v>34</v>
      </c>
      <c r="G20" s="11" t="s">
        <v>35</v>
      </c>
      <c r="H20" s="11">
        <v>2</v>
      </c>
      <c r="I20" s="16">
        <v>4000000</v>
      </c>
      <c r="J20" s="14">
        <f t="shared" si="0"/>
        <v>8000000</v>
      </c>
      <c r="K20" s="15">
        <f t="shared" si="2"/>
        <v>5600000</v>
      </c>
      <c r="L20" s="15">
        <f t="shared" si="1"/>
        <v>2400000</v>
      </c>
      <c r="M20" s="27"/>
    </row>
    <row r="21" spans="1:13" ht="16.5">
      <c r="A21" s="11" t="s">
        <v>36</v>
      </c>
      <c r="B21" s="24" t="s">
        <v>70</v>
      </c>
      <c r="C21" s="24" t="s">
        <v>80</v>
      </c>
      <c r="D21" s="24" t="s">
        <v>26</v>
      </c>
      <c r="E21" s="24" t="s">
        <v>49</v>
      </c>
      <c r="F21" s="11" t="s">
        <v>37</v>
      </c>
      <c r="G21" s="11" t="s">
        <v>38</v>
      </c>
      <c r="H21" s="11">
        <v>2</v>
      </c>
      <c r="I21" s="16">
        <v>5000000</v>
      </c>
      <c r="J21" s="14">
        <f t="shared" si="0"/>
        <v>10000000</v>
      </c>
      <c r="K21" s="15">
        <f t="shared" si="2"/>
        <v>7000000</v>
      </c>
      <c r="L21" s="15">
        <f t="shared" si="1"/>
        <v>3000000</v>
      </c>
      <c r="M21" s="26"/>
    </row>
    <row r="22" spans="1:13" ht="16.5">
      <c r="A22" s="11" t="s">
        <v>39</v>
      </c>
      <c r="B22" s="24" t="s">
        <v>71</v>
      </c>
      <c r="C22" s="24" t="s">
        <v>62</v>
      </c>
      <c r="D22" s="24" t="s">
        <v>63</v>
      </c>
      <c r="E22" s="24" t="s">
        <v>64</v>
      </c>
      <c r="F22" s="11" t="s">
        <v>40</v>
      </c>
      <c r="G22" s="11" t="s">
        <v>38</v>
      </c>
      <c r="H22" s="11">
        <v>2</v>
      </c>
      <c r="I22" s="16">
        <v>1000000</v>
      </c>
      <c r="J22" s="14">
        <f t="shared" si="0"/>
        <v>2000000</v>
      </c>
      <c r="K22" s="15">
        <f t="shared" si="2"/>
        <v>1400000</v>
      </c>
      <c r="L22" s="15">
        <f t="shared" si="1"/>
        <v>600000</v>
      </c>
      <c r="M22" s="27"/>
    </row>
    <row r="23" spans="1:13" ht="16.5">
      <c r="A23" s="12" t="s">
        <v>41</v>
      </c>
      <c r="B23" s="24" t="s">
        <v>72</v>
      </c>
      <c r="C23" s="24" t="s">
        <v>55</v>
      </c>
      <c r="D23" s="24" t="s">
        <v>56</v>
      </c>
      <c r="E23" s="24" t="s">
        <v>57</v>
      </c>
      <c r="F23" s="12" t="s">
        <v>42</v>
      </c>
      <c r="G23" s="11" t="s">
        <v>43</v>
      </c>
      <c r="H23" s="11">
        <v>1</v>
      </c>
      <c r="I23" s="16">
        <v>1000000</v>
      </c>
      <c r="J23" s="14">
        <f t="shared" si="0"/>
        <v>1000000</v>
      </c>
      <c r="K23" s="15">
        <f t="shared" si="2"/>
        <v>700000</v>
      </c>
      <c r="L23" s="15">
        <f t="shared" si="1"/>
        <v>300000</v>
      </c>
      <c r="M23" s="27"/>
    </row>
    <row r="24" spans="1:13" ht="16.5">
      <c r="A24" s="29" t="s">
        <v>44</v>
      </c>
      <c r="B24" s="24"/>
      <c r="C24" s="24"/>
      <c r="D24" s="24"/>
      <c r="E24" s="24"/>
      <c r="F24" s="12" t="s">
        <v>45</v>
      </c>
      <c r="G24" s="12" t="s">
        <v>38</v>
      </c>
      <c r="H24" s="12">
        <v>1</v>
      </c>
      <c r="I24" s="15">
        <v>300000</v>
      </c>
      <c r="J24" s="14">
        <f t="shared" si="0"/>
        <v>300000</v>
      </c>
      <c r="K24" s="15">
        <f t="shared" si="2"/>
        <v>210000</v>
      </c>
      <c r="L24" s="15">
        <f t="shared" si="1"/>
        <v>90000</v>
      </c>
      <c r="M24" s="26"/>
    </row>
    <row r="25" spans="1:13" ht="16.5">
      <c r="A25" s="23" t="s">
        <v>44</v>
      </c>
      <c r="B25" s="25"/>
      <c r="C25" s="25"/>
      <c r="D25" s="25"/>
      <c r="E25" s="25"/>
      <c r="F25" s="23" t="s">
        <v>46</v>
      </c>
      <c r="G25" s="23" t="s">
        <v>38</v>
      </c>
      <c r="H25" s="23">
        <v>1</v>
      </c>
      <c r="I25" s="30">
        <v>1000000</v>
      </c>
      <c r="J25" s="31">
        <f t="shared" si="0"/>
        <v>1000000</v>
      </c>
      <c r="K25" s="30">
        <f t="shared" si="2"/>
        <v>700000</v>
      </c>
      <c r="L25" s="30">
        <f t="shared" si="1"/>
        <v>300000</v>
      </c>
      <c r="M25" s="28"/>
    </row>
    <row r="26" spans="1:13" ht="16.5">
      <c r="A26" s="35" t="s">
        <v>47</v>
      </c>
      <c r="B26" s="35"/>
      <c r="C26" s="35"/>
      <c r="D26" s="35"/>
      <c r="E26" s="35"/>
      <c r="F26" s="35"/>
      <c r="G26" s="35"/>
      <c r="H26" s="35"/>
      <c r="I26" s="35"/>
      <c r="J26" s="17">
        <f>SUM(J4:J25)</f>
        <v>107150000</v>
      </c>
      <c r="K26" s="17">
        <f>SUM(K4:K25)</f>
        <v>75000000</v>
      </c>
      <c r="L26" s="17">
        <f>SUM(L4:L25)</f>
        <v>32150000</v>
      </c>
      <c r="M26" s="18">
        <f>SUM(M4:M25)</f>
        <v>0</v>
      </c>
    </row>
    <row r="27" spans="1:13" ht="16.5">
      <c r="A27" s="39" t="s">
        <v>89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16.5">
      <c r="A28" s="3"/>
      <c r="B28" s="3"/>
      <c r="C28" s="3"/>
      <c r="D28" s="3"/>
      <c r="E28" s="3"/>
      <c r="F28" s="19" t="s">
        <v>48</v>
      </c>
      <c r="G28" s="20">
        <f>SUM(J4:J19)/J26</f>
        <v>0.79188054129724683</v>
      </c>
      <c r="H28" s="3"/>
      <c r="I28" s="3"/>
      <c r="J28" s="3"/>
      <c r="K28" s="3"/>
      <c r="L28" s="3"/>
      <c r="M28" s="3"/>
    </row>
  </sheetData>
  <mergeCells count="6">
    <mergeCell ref="J2:L2"/>
    <mergeCell ref="M2:M3"/>
    <mergeCell ref="A26:I26"/>
    <mergeCell ref="A2:A3"/>
    <mergeCell ref="B2:E2"/>
    <mergeCell ref="F2:I2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8" fitToHeight="1000" orientation="portrait" r:id="rId1"/>
  <ignoredErrors>
    <ignoredError sqref="K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양식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KHS</dc:creator>
  <cp:lastModifiedBy>user</cp:lastModifiedBy>
  <cp:lastPrinted>2021-03-02T07:40:01Z</cp:lastPrinted>
  <dcterms:created xsi:type="dcterms:W3CDTF">2021-03-02T07:22:49Z</dcterms:created>
  <dcterms:modified xsi:type="dcterms:W3CDTF">2025-02-10T08:27:05Z</dcterms:modified>
</cp:coreProperties>
</file>